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-FIN. ENE-MARZO.MODIF" sheetId="2" r:id="rId1"/>
  </sheets>
  <definedNames>
    <definedName name="_xlnm.Print_Area" localSheetId="0">'EJEC.FIS. -FIN. ENE-MARZO.MODIF'!$A$1:$T$69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" l="1"/>
  <c r="O52" i="2" l="1"/>
  <c r="M52" i="2"/>
  <c r="L52" i="2"/>
  <c r="K52" i="2"/>
  <c r="M43" i="2"/>
  <c r="K43" i="2"/>
  <c r="O38" i="2"/>
  <c r="N38" i="2"/>
  <c r="M38" i="2"/>
  <c r="L38" i="2"/>
  <c r="K38" i="2"/>
  <c r="O22" i="2"/>
  <c r="N22" i="2"/>
  <c r="M22" i="2"/>
  <c r="L22" i="2"/>
  <c r="K22" i="2"/>
  <c r="I22" i="2"/>
  <c r="H22" i="2"/>
  <c r="O43" i="2"/>
  <c r="O37" i="2" s="1"/>
  <c r="N43" i="2"/>
  <c r="N37" i="2" s="1"/>
  <c r="Q53" i="2"/>
  <c r="Q52" i="2" s="1"/>
  <c r="Q42" i="2"/>
  <c r="Q34" i="2"/>
  <c r="Q25" i="2"/>
  <c r="L27" i="2"/>
  <c r="P27" i="2" s="1"/>
  <c r="M37" i="2" l="1"/>
  <c r="K37" i="2"/>
  <c r="Q37" i="2"/>
  <c r="P44" i="2" l="1"/>
  <c r="P43" i="2" s="1"/>
  <c r="Q36" i="2" l="1"/>
  <c r="J53" i="2" l="1"/>
  <c r="J48" i="2"/>
  <c r="J44" i="2"/>
  <c r="J40" i="2"/>
  <c r="J38" i="2" s="1"/>
  <c r="J41" i="2"/>
  <c r="J42" i="2"/>
  <c r="J39" i="2"/>
  <c r="J35" i="2"/>
  <c r="J36" i="2"/>
  <c r="J34" i="2"/>
  <c r="J24" i="2"/>
  <c r="J25" i="2"/>
  <c r="J26" i="2"/>
  <c r="J27" i="2"/>
  <c r="J28" i="2"/>
  <c r="J29" i="2"/>
  <c r="J30" i="2"/>
  <c r="J31" i="2"/>
  <c r="J32" i="2"/>
  <c r="J23" i="2"/>
  <c r="J52" i="2"/>
  <c r="I52" i="2"/>
  <c r="H52" i="2"/>
  <c r="Q44" i="2"/>
  <c r="Q43" i="2" s="1"/>
  <c r="L43" i="2"/>
  <c r="L37" i="2" s="1"/>
  <c r="P37" i="2" s="1"/>
  <c r="I43" i="2"/>
  <c r="H43" i="2"/>
  <c r="P42" i="2"/>
  <c r="Q40" i="2"/>
  <c r="Q39" i="2"/>
  <c r="P39" i="2"/>
  <c r="I38" i="2"/>
  <c r="H38" i="2"/>
  <c r="P36" i="2"/>
  <c r="Q35" i="2"/>
  <c r="O33" i="2"/>
  <c r="O54" i="2" s="1"/>
  <c r="N33" i="2"/>
  <c r="N54" i="2" s="1"/>
  <c r="M33" i="2"/>
  <c r="M54" i="2" s="1"/>
  <c r="L33" i="2"/>
  <c r="K33" i="2"/>
  <c r="K54" i="2" s="1"/>
  <c r="I33" i="2"/>
  <c r="H33" i="2"/>
  <c r="S32" i="2"/>
  <c r="Q32" i="2"/>
  <c r="Q31" i="2"/>
  <c r="P31" i="2"/>
  <c r="Q30" i="2"/>
  <c r="P30" i="2"/>
  <c r="Q26" i="2"/>
  <c r="P26" i="2"/>
  <c r="P25" i="2"/>
  <c r="P23" i="2"/>
  <c r="L54" i="2" l="1"/>
  <c r="H37" i="2"/>
  <c r="I37" i="2"/>
  <c r="P54" i="2"/>
  <c r="J22" i="2"/>
  <c r="J33" i="2"/>
  <c r="J43" i="2"/>
  <c r="J37" i="2" s="1"/>
  <c r="H54" i="2"/>
  <c r="Q54" i="2"/>
  <c r="P38" i="2"/>
  <c r="I54" i="2"/>
  <c r="Q38" i="2"/>
  <c r="Q33" i="2"/>
  <c r="P22" i="2"/>
  <c r="Q22" i="2"/>
  <c r="P33" i="2"/>
  <c r="J54" i="2" l="1"/>
</calcChain>
</file>

<file path=xl/sharedStrings.xml><?xml version="1.0" encoding="utf-8"?>
<sst xmlns="http://schemas.openxmlformats.org/spreadsheetml/2006/main" count="113" uniqueCount="98">
  <si>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</si>
  <si>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</si>
  <si>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</si>
  <si>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</si>
  <si>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</si>
  <si>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</si>
  <si>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</si>
  <si>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</si>
  <si>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</si>
  <si>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</si>
  <si>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</si>
  <si>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</si>
  <si>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</si>
  <si>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</si>
  <si>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</si>
  <si>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</si>
  <si>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</si>
  <si>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</si>
  <si>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</si>
  <si>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</si>
  <si>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</si>
  <si>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</si>
  <si>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</si>
  <si>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>Programación Fisica              (A)</t>
  </si>
  <si>
    <t>1mer. Trimestre</t>
  </si>
  <si>
    <t xml:space="preserve">Programación Financiera    (B)                 </t>
  </si>
  <si>
    <t>ACTIVIDAD PRESUPUESTARIA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</si>
  <si>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</si>
  <si>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</si>
  <si>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</si>
  <si>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</si>
  <si>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</si>
  <si>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</si>
  <si>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</si>
  <si>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</si>
  <si>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</si>
  <si>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</si>
  <si>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</si>
  <si>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</si>
  <si>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</si>
  <si>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</si>
  <si>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</si>
  <si>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</si>
  <si>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</si>
  <si>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</si>
  <si>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</si>
  <si>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</si>
  <si>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</si>
  <si>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</si>
  <si>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</si>
  <si>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</si>
  <si>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</si>
  <si>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</si>
  <si>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O20.- Aumento del empleo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</si>
  <si>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</si>
  <si>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</si>
  <si>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</si>
  <si>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</si>
  <si>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</si>
  <si>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</si>
  <si>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</si>
  <si>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08/04/2022).</t>
  </si>
  <si>
    <t>No. Estudios del Mecado Laboral realizado.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</si>
  <si>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</si>
  <si>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</si>
  <si>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</si>
  <si>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</si>
  <si>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</si>
  <si>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</si>
  <si>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</si>
  <si>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</si>
  <si>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</si>
  <si>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</si>
  <si>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>Programación Fisica Financiera Enero - Marzo. 2023</t>
  </si>
  <si>
    <t>Ejecución Fisica Financiera Enero - Marzo. 2023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</si>
  <si>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</si>
  <si>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</si>
  <si>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</si>
  <si>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</si>
  <si>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% de Ejecución Fisico-Finanaciero, Enero -  Marzo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</si>
  <si>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</si>
  <si>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</si>
  <si>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</si>
  <si>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</si>
  <si>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</si>
  <si>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</si>
  <si>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</si>
  <si>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</si>
  <si>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</si>
  <si>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</si>
  <si>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</si>
  <si>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</si>
  <si>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</si>
  <si>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ENRO - MARZO 2023</t>
  </si>
  <si>
    <t>Ing. Carlos Silie Ogando</t>
  </si>
  <si>
    <t>Director</t>
  </si>
  <si>
    <t>Dirección de Planificación y Desarrollo</t>
  </si>
  <si>
    <t>INFORME DE EJECUCION FISICA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</si>
</sst>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43" fontId="2" fillId="0" borderId="0" xfId="0" applyNumberFormat="1" applyFont="1"/>
    <xf numFmtId="43" fontId="5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1" applyFont="1" applyFill="1" applyBorder="1"/>
    <xf numFmtId="164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64" fontId="11" fillId="2" borderId="1" xfId="1" applyNumberFormat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9" fontId="11" fillId="2" borderId="1" xfId="2" applyNumberFormat="1" applyFont="1" applyFill="1" applyBorder="1" applyAlignment="1">
      <alignment vertical="center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vertical="center" wrapText="1"/>
    </xf>
    <xf numFmtId="43" fontId="11" fillId="2" borderId="1" xfId="1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vertical="center" wrapText="1"/>
    </xf>
    <xf numFmtId="0" fontId="0" fillId="2" borderId="1" xfId="0" applyFont="1" applyFill="1" applyBorder="1"/>
    <xf numFmtId="0" fontId="5" fillId="0" borderId="0" xfId="0" applyFont="1" applyBorder="1"/>
    <xf numFmtId="0" fontId="6" fillId="0" borderId="0" xfId="0" applyFont="1" applyBorder="1"/>
    <xf numFmtId="165" fontId="5" fillId="0" borderId="0" xfId="0" applyNumberFormat="1" applyFont="1" applyBorder="1"/>
    <xf numFmtId="2" fontId="5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164" fontId="11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49" fontId="13" fillId="3" borderId="1" xfId="3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/>
    </xf>
    <xf numFmtId="43" fontId="12" fillId="3" borderId="1" xfId="0" applyNumberFormat="1" applyFont="1" applyFill="1" applyBorder="1" applyAlignment="1">
      <alignment vertical="center"/>
    </xf>
    <xf numFmtId="0" fontId="5" fillId="2" borderId="0" xfId="0" applyFont="1" applyFill="1" applyBorder="1"/>
    <xf numFmtId="0" fontId="6" fillId="2" borderId="0" xfId="0" applyFont="1" applyFill="1" applyBorder="1"/>
    <xf numFmtId="49" fontId="5" fillId="2" borderId="0" xfId="0" applyNumberFormat="1" applyFont="1" applyFill="1" applyBorder="1" applyAlignment="1">
      <alignment horizontal="right"/>
    </xf>
    <xf numFmtId="43" fontId="2" fillId="0" borderId="0" xfId="0" applyNumberFormat="1" applyFont="1" applyBorder="1"/>
    <xf numFmtId="164" fontId="2" fillId="0" borderId="0" xfId="0" applyNumberFormat="1" applyFont="1" applyBorder="1"/>
    <xf numFmtId="43" fontId="2" fillId="0" borderId="0" xfId="1" applyFont="1" applyBorder="1"/>
    <xf numFmtId="165" fontId="2" fillId="0" borderId="0" xfId="0" applyNumberFormat="1" applyFont="1" applyBorder="1"/>
    <xf numFmtId="43" fontId="2" fillId="2" borderId="0" xfId="0" applyNumberFormat="1" applyFont="1" applyFill="1" applyBorder="1"/>
    <xf numFmtId="0" fontId="2" fillId="2" borderId="0" xfId="0" applyFont="1" applyFill="1" applyBorder="1"/>
    <xf numFmtId="165" fontId="2" fillId="2" borderId="0" xfId="0" applyNumberFormat="1" applyFont="1" applyFill="1" applyBorder="1"/>
    <xf numFmtId="3" fontId="11" fillId="2" borderId="1" xfId="0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43" fontId="12" fillId="3" borderId="1" xfId="0" applyNumberFormat="1" applyFont="1" applyFill="1" applyBorder="1" applyAlignment="1">
      <alignment horizontal="right" vertical="center"/>
    </xf>
    <xf numFmtId="165" fontId="11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16" fillId="0" borderId="0" xfId="1" applyFont="1" applyFill="1" applyBorder="1"/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9" fontId="11" fillId="2" borderId="1" xfId="2" applyNumberFormat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49" fontId="13" fillId="3" borderId="1" xfId="3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165" fontId="11" fillId="2" borderId="1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1297491</xdr:colOff>
      <xdr:row>0</xdr:row>
      <xdr:rowOff>1</xdr:rowOff>
    </xdr:from>
    <xdr:to>
      <xdr:col>9</xdr:col>
      <xdr:colOff>552914</xdr:colOff>
      <xdr:row>7</xdr:row>
      <xdr:rowOff>116160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241" y="1"/>
          <a:ext cx="3478173" cy="164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zoomScale="60" zoomScaleNormal="60" workbookViewId="0">
      <selection activeCell="A6" sqref="A6:Q6"/>
    </sheetView>
  </sheetViews>
  <sheetFormatPr baseColWidth="10" defaultColWidth="24" defaultRowHeight="15.75" x14ac:dyDescent="0.25"/>
  <cols>
    <col min="1" max="1" width="7.28515625" style="1" customWidth="1"/>
    <col min="2" max="2" width="31.42578125" style="1" customWidth="1"/>
    <col min="3" max="5" width="9.28515625" style="1" customWidth="1"/>
    <col min="6" max="6" width="19.5703125" style="1" customWidth="1"/>
    <col min="7" max="7" width="30.42578125" style="1" customWidth="1"/>
    <col min="8" max="8" width="16.28515625" style="1" customWidth="1"/>
    <col min="9" max="9" width="16.5703125" style="1" customWidth="1"/>
    <col min="10" max="10" width="17.28515625" style="1" customWidth="1"/>
    <col min="11" max="11" width="11" style="1" customWidth="1"/>
    <col min="12" max="13" width="15.42578125" style="1" customWidth="1"/>
    <col min="14" max="14" width="12.28515625" style="1" customWidth="1"/>
    <col min="15" max="15" width="16.28515625" style="1" customWidth="1"/>
    <col min="16" max="16" width="12.7109375" style="71" customWidth="1"/>
    <col min="17" max="17" width="12.7109375" style="1" customWidth="1"/>
    <col min="18" max="18" width="0.42578125" style="1" hidden="1" customWidth="1"/>
    <col min="19" max="19" width="15.42578125" style="1" hidden="1" customWidth="1"/>
    <col min="20" max="20" width="0.140625" style="1" customWidth="1"/>
    <col min="21" max="16384" width="24" style="1"/>
  </cols>
  <sheetData>
    <row r="1" spans="1:1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60"/>
      <c r="Q1" s="34"/>
      <c r="R1" s="34"/>
      <c r="S1" s="34"/>
    </row>
    <row r="2" spans="1:19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60"/>
      <c r="Q2" s="34"/>
      <c r="R2" s="34"/>
      <c r="S2" s="34"/>
    </row>
    <row r="3" spans="1:1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60"/>
      <c r="Q3" s="34"/>
      <c r="R3" s="34"/>
      <c r="S3" s="34"/>
    </row>
    <row r="4" spans="1:19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60"/>
      <c r="Q4" s="34"/>
      <c r="R4" s="34"/>
      <c r="S4" s="34"/>
    </row>
    <row r="5" spans="1:19" ht="22.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34"/>
      <c r="S5" s="34"/>
    </row>
    <row r="6" spans="1:19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34"/>
      <c r="S6" s="34"/>
    </row>
    <row r="7" spans="1:19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34"/>
      <c r="S7" s="34"/>
    </row>
    <row r="8" spans="1:1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61"/>
      <c r="Q8" s="9"/>
      <c r="R8" s="34"/>
      <c r="S8" s="34"/>
    </row>
    <row r="9" spans="1:19" ht="21" customHeight="1" x14ac:dyDescent="0.25">
      <c r="A9" s="98" t="s">
        <v>97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</row>
    <row r="10" spans="1:19" ht="15.75" customHeight="1" x14ac:dyDescent="0.25">
      <c r="A10" s="98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1:19" ht="37.5" customHeight="1" x14ac:dyDescent="0.25">
      <c r="A11" s="103" t="s">
        <v>63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34"/>
      <c r="S11" s="34"/>
    </row>
    <row r="12" spans="1:19" hidden="1" x14ac:dyDescent="0.25">
      <c r="A12" s="29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29"/>
      <c r="M12" s="29"/>
      <c r="N12" s="29"/>
      <c r="O12" s="29"/>
      <c r="P12" s="62"/>
      <c r="Q12" s="29"/>
      <c r="R12" s="34"/>
      <c r="S12" s="34"/>
    </row>
    <row r="13" spans="1:19" ht="34.5" customHeight="1" x14ac:dyDescent="0.25">
      <c r="A13" s="105" t="s">
        <v>64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34"/>
      <c r="S13" s="34"/>
    </row>
    <row r="14" spans="1:19" ht="7.5" customHeight="1" x14ac:dyDescent="0.25">
      <c r="A14" s="29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29"/>
      <c r="M14" s="29"/>
      <c r="N14" s="29"/>
      <c r="O14" s="29"/>
      <c r="P14" s="62"/>
      <c r="Q14" s="29"/>
      <c r="R14" s="34"/>
      <c r="S14" s="34"/>
    </row>
    <row r="15" spans="1:19" hidden="1" x14ac:dyDescent="0.25">
      <c r="A15" s="29"/>
      <c r="B15" s="47" t="s">
        <v>0</v>
      </c>
      <c r="C15" s="48" t="s">
        <v>1</v>
      </c>
      <c r="D15" s="29"/>
      <c r="E15" s="46"/>
      <c r="F15" s="46"/>
      <c r="G15" s="46"/>
      <c r="H15" s="46"/>
      <c r="I15" s="46"/>
      <c r="J15" s="46"/>
      <c r="K15" s="46"/>
      <c r="L15" s="29"/>
      <c r="M15" s="29"/>
      <c r="N15" s="29"/>
      <c r="O15" s="29"/>
      <c r="P15" s="62"/>
      <c r="Q15" s="29"/>
      <c r="R15" s="34"/>
      <c r="S15" s="34"/>
    </row>
    <row r="16" spans="1:19" hidden="1" x14ac:dyDescent="0.25">
      <c r="A16" s="29"/>
      <c r="B16" s="47" t="s">
        <v>2</v>
      </c>
      <c r="C16" s="48" t="s">
        <v>3</v>
      </c>
      <c r="D16" s="29"/>
      <c r="E16" s="46"/>
      <c r="F16" s="46"/>
      <c r="G16" s="46"/>
      <c r="H16" s="46"/>
      <c r="I16" s="46"/>
      <c r="J16" s="46"/>
      <c r="K16" s="46"/>
      <c r="L16" s="29"/>
      <c r="M16" s="29"/>
      <c r="N16" s="29"/>
      <c r="O16" s="29"/>
      <c r="P16" s="62"/>
      <c r="Q16" s="29"/>
      <c r="R16" s="34"/>
      <c r="S16" s="34"/>
    </row>
    <row r="17" spans="1:19" hidden="1" x14ac:dyDescent="0.25">
      <c r="A17" s="29"/>
      <c r="B17" s="47" t="s">
        <v>4</v>
      </c>
      <c r="C17" s="48" t="s">
        <v>5</v>
      </c>
      <c r="D17" s="29"/>
      <c r="E17" s="46"/>
      <c r="F17" s="46"/>
      <c r="G17" s="46"/>
      <c r="H17" s="46"/>
      <c r="I17" s="46"/>
      <c r="J17" s="46"/>
      <c r="K17" s="46"/>
      <c r="L17" s="29"/>
      <c r="M17" s="29"/>
      <c r="N17" s="29"/>
      <c r="O17" s="29"/>
      <c r="P17" s="62"/>
      <c r="Q17" s="29"/>
      <c r="R17" s="34"/>
      <c r="S17" s="34"/>
    </row>
    <row r="18" spans="1:19" hidden="1" x14ac:dyDescent="0.25">
      <c r="A18" s="2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29"/>
      <c r="M18" s="29"/>
      <c r="N18" s="29"/>
      <c r="O18" s="29"/>
      <c r="P18" s="62"/>
      <c r="Q18" s="29"/>
      <c r="R18" s="34"/>
      <c r="S18" s="34"/>
    </row>
    <row r="19" spans="1:19" ht="62.25" customHeight="1" x14ac:dyDescent="0.25">
      <c r="A19" s="106" t="s">
        <v>6</v>
      </c>
      <c r="B19" s="107" t="s">
        <v>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8" t="s">
        <v>73</v>
      </c>
      <c r="M19" s="108"/>
      <c r="N19" s="99" t="s">
        <v>74</v>
      </c>
      <c r="O19" s="99"/>
      <c r="P19" s="99" t="s">
        <v>79</v>
      </c>
      <c r="Q19" s="99"/>
      <c r="R19" s="34"/>
      <c r="S19" s="34"/>
    </row>
    <row r="20" spans="1:19" ht="52.5" customHeight="1" x14ac:dyDescent="0.25">
      <c r="A20" s="106"/>
      <c r="B20" s="99" t="s">
        <v>8</v>
      </c>
      <c r="C20" s="109" t="s">
        <v>9</v>
      </c>
      <c r="D20" s="109"/>
      <c r="E20" s="109"/>
      <c r="F20" s="99" t="s">
        <v>10</v>
      </c>
      <c r="G20" s="99" t="s">
        <v>26</v>
      </c>
      <c r="H20" s="99" t="s">
        <v>75</v>
      </c>
      <c r="I20" s="99" t="s">
        <v>76</v>
      </c>
      <c r="J20" s="99" t="s">
        <v>77</v>
      </c>
      <c r="K20" s="99" t="s">
        <v>78</v>
      </c>
      <c r="L20" s="99" t="s">
        <v>24</v>
      </c>
      <c r="M20" s="100"/>
      <c r="N20" s="99" t="s">
        <v>24</v>
      </c>
      <c r="O20" s="99"/>
      <c r="P20" s="38" t="s">
        <v>11</v>
      </c>
      <c r="Q20" s="38" t="s">
        <v>12</v>
      </c>
      <c r="R20" s="34"/>
      <c r="S20" s="34"/>
    </row>
    <row r="21" spans="1:19" ht="54" customHeight="1" x14ac:dyDescent="0.25">
      <c r="A21" s="106"/>
      <c r="B21" s="99"/>
      <c r="C21" s="72" t="s">
        <v>13</v>
      </c>
      <c r="D21" s="72" t="s">
        <v>14</v>
      </c>
      <c r="E21" s="72" t="s">
        <v>15</v>
      </c>
      <c r="F21" s="99"/>
      <c r="G21" s="99"/>
      <c r="H21" s="99"/>
      <c r="I21" s="99"/>
      <c r="J21" s="99"/>
      <c r="K21" s="99"/>
      <c r="L21" s="38" t="s">
        <v>23</v>
      </c>
      <c r="M21" s="38" t="s">
        <v>25</v>
      </c>
      <c r="N21" s="38" t="s">
        <v>18</v>
      </c>
      <c r="O21" s="38" t="s">
        <v>19</v>
      </c>
      <c r="P21" s="38" t="s">
        <v>16</v>
      </c>
      <c r="Q21" s="38" t="s">
        <v>17</v>
      </c>
      <c r="R21" s="34"/>
      <c r="S21" s="34"/>
    </row>
    <row r="22" spans="1:19" ht="23.25" customHeight="1" x14ac:dyDescent="0.25">
      <c r="A22" s="92" t="s">
        <v>28</v>
      </c>
      <c r="B22" s="93"/>
      <c r="C22" s="93"/>
      <c r="D22" s="93"/>
      <c r="E22" s="93"/>
      <c r="F22" s="93"/>
      <c r="G22" s="94"/>
      <c r="H22" s="35">
        <f>H23+H24+H25+H26+H27+H28+H29+H30+H31+H32</f>
        <v>325386706</v>
      </c>
      <c r="I22" s="35">
        <f>I23+I24+I25+I26+I27+I28+I29+I30+I31+I32</f>
        <v>59734302</v>
      </c>
      <c r="J22" s="35">
        <f>J23+J24+J25+J26+J27+J28+J29+J30+J31+J32</f>
        <v>385121008</v>
      </c>
      <c r="K22" s="35">
        <f>K23+K25+K26+K28+K30+K31</f>
        <v>78043</v>
      </c>
      <c r="L22" s="35">
        <f>L23+L25+L26+L28+L30+L31</f>
        <v>19460</v>
      </c>
      <c r="M22" s="36">
        <f>M23+M24+M25+M26+M27+M28+M29+M30+M31+M32</f>
        <v>81346676.25</v>
      </c>
      <c r="N22" s="36">
        <f>N23+N25+N26+N27+N30+N31</f>
        <v>18901</v>
      </c>
      <c r="O22" s="36">
        <f>O23+O24+O25+O26+O27+O28+O29+O30+O31+O32</f>
        <v>92281025.969999984</v>
      </c>
      <c r="P22" s="63">
        <f>N22/L22*100</f>
        <v>97.127440904419331</v>
      </c>
      <c r="Q22" s="37">
        <f>O22/M22*100</f>
        <v>113.44166747070994</v>
      </c>
      <c r="R22" s="34"/>
      <c r="S22" s="34"/>
    </row>
    <row r="23" spans="1:19" ht="42.75" customHeight="1" x14ac:dyDescent="0.25">
      <c r="A23" s="97">
        <v>5874</v>
      </c>
      <c r="B23" s="90" t="s">
        <v>29</v>
      </c>
      <c r="C23" s="83">
        <v>3</v>
      </c>
      <c r="D23" s="83">
        <v>3.3</v>
      </c>
      <c r="E23" s="83" t="s">
        <v>21</v>
      </c>
      <c r="F23" s="90" t="s">
        <v>65</v>
      </c>
      <c r="G23" s="13" t="s">
        <v>30</v>
      </c>
      <c r="H23" s="14">
        <v>21715061</v>
      </c>
      <c r="I23" s="14">
        <v>65254302</v>
      </c>
      <c r="J23" s="14">
        <f>H23+I23</f>
        <v>86969363</v>
      </c>
      <c r="K23" s="84">
        <v>63500</v>
      </c>
      <c r="L23" s="85">
        <v>15875</v>
      </c>
      <c r="M23" s="14">
        <v>5428765.25</v>
      </c>
      <c r="N23" s="84">
        <v>14897</v>
      </c>
      <c r="O23" s="15">
        <v>3645541.38</v>
      </c>
      <c r="P23" s="86">
        <f>N23/L23*100</f>
        <v>93.83937007874016</v>
      </c>
      <c r="Q23" s="95">
        <v>1.2159</v>
      </c>
      <c r="R23" s="49"/>
      <c r="S23" s="34"/>
    </row>
    <row r="24" spans="1:19" ht="45" customHeight="1" x14ac:dyDescent="0.25">
      <c r="A24" s="97"/>
      <c r="B24" s="90"/>
      <c r="C24" s="83"/>
      <c r="D24" s="83"/>
      <c r="E24" s="83"/>
      <c r="F24" s="90"/>
      <c r="G24" s="13" t="s">
        <v>31</v>
      </c>
      <c r="H24" s="14">
        <v>259350409</v>
      </c>
      <c r="I24" s="14">
        <v>-1300000</v>
      </c>
      <c r="J24" s="14">
        <f t="shared" ref="J24:J32" si="0">H24+I24</f>
        <v>258050409</v>
      </c>
      <c r="K24" s="84"/>
      <c r="L24" s="85"/>
      <c r="M24" s="14">
        <v>64837602.25</v>
      </c>
      <c r="N24" s="84"/>
      <c r="O24" s="15">
        <v>81790088.709999993</v>
      </c>
      <c r="P24" s="86"/>
      <c r="Q24" s="95"/>
      <c r="R24" s="49"/>
      <c r="S24" s="34"/>
    </row>
    <row r="25" spans="1:19" ht="60.75" customHeight="1" x14ac:dyDescent="0.25">
      <c r="A25" s="43" t="s">
        <v>32</v>
      </c>
      <c r="B25" s="13" t="s">
        <v>67</v>
      </c>
      <c r="C25" s="10">
        <v>3</v>
      </c>
      <c r="D25" s="10">
        <v>3.3</v>
      </c>
      <c r="E25" s="10" t="s">
        <v>21</v>
      </c>
      <c r="F25" s="16" t="s">
        <v>66</v>
      </c>
      <c r="G25" s="13" t="s">
        <v>33</v>
      </c>
      <c r="H25" s="14">
        <v>10588531</v>
      </c>
      <c r="I25" s="14">
        <v>-900000</v>
      </c>
      <c r="J25" s="14">
        <f t="shared" si="0"/>
        <v>9688531</v>
      </c>
      <c r="K25" s="17">
        <v>35</v>
      </c>
      <c r="L25" s="56">
        <v>8</v>
      </c>
      <c r="M25" s="14">
        <v>2647132</v>
      </c>
      <c r="N25" s="14">
        <v>10</v>
      </c>
      <c r="O25" s="15">
        <v>1627068.8</v>
      </c>
      <c r="P25" s="64">
        <f>N25/L25*100</f>
        <v>125</v>
      </c>
      <c r="Q25" s="15">
        <f>O25/M25*100</f>
        <v>61.465344380257584</v>
      </c>
      <c r="R25" s="49"/>
      <c r="S25" s="34"/>
    </row>
    <row r="26" spans="1:19" ht="69" customHeight="1" x14ac:dyDescent="0.25">
      <c r="A26" s="43" t="s">
        <v>90</v>
      </c>
      <c r="B26" s="13" t="s">
        <v>34</v>
      </c>
      <c r="C26" s="10">
        <v>3</v>
      </c>
      <c r="D26" s="10">
        <v>3.3</v>
      </c>
      <c r="E26" s="10" t="s">
        <v>21</v>
      </c>
      <c r="F26" s="16" t="s">
        <v>68</v>
      </c>
      <c r="G26" s="13" t="s">
        <v>72</v>
      </c>
      <c r="H26" s="14">
        <v>7623966</v>
      </c>
      <c r="I26" s="14"/>
      <c r="J26" s="14">
        <f t="shared" si="0"/>
        <v>7623966</v>
      </c>
      <c r="K26" s="17">
        <v>5</v>
      </c>
      <c r="L26" s="56">
        <v>1</v>
      </c>
      <c r="M26" s="14">
        <v>1905992</v>
      </c>
      <c r="N26" s="14">
        <v>1</v>
      </c>
      <c r="O26" s="15">
        <v>2480810.98</v>
      </c>
      <c r="P26" s="64">
        <f>N26/L26*100</f>
        <v>100</v>
      </c>
      <c r="Q26" s="19">
        <f t="shared" ref="Q26:Q30" si="1">O26/M26</f>
        <v>1.3015852007773381</v>
      </c>
      <c r="R26" s="34"/>
      <c r="S26" s="34"/>
    </row>
    <row r="27" spans="1:19" ht="71.25" customHeight="1" x14ac:dyDescent="0.25">
      <c r="A27" s="97">
        <v>6810</v>
      </c>
      <c r="B27" s="90" t="s">
        <v>35</v>
      </c>
      <c r="C27" s="83">
        <v>3</v>
      </c>
      <c r="D27" s="83">
        <v>3.3</v>
      </c>
      <c r="E27" s="83" t="s">
        <v>21</v>
      </c>
      <c r="F27" s="90" t="s">
        <v>69</v>
      </c>
      <c r="G27" s="13" t="s">
        <v>36</v>
      </c>
      <c r="H27" s="20">
        <v>640000</v>
      </c>
      <c r="I27" s="21"/>
      <c r="J27" s="14">
        <f t="shared" si="0"/>
        <v>640000</v>
      </c>
      <c r="K27" s="22"/>
      <c r="L27" s="57">
        <f>L28+L29</f>
        <v>1301</v>
      </c>
      <c r="M27" s="14">
        <v>160000</v>
      </c>
      <c r="N27" s="84">
        <v>1778</v>
      </c>
      <c r="O27" s="23"/>
      <c r="P27" s="86">
        <f>N27/L27*100</f>
        <v>136.66410453497312</v>
      </c>
      <c r="Q27" s="96">
        <v>98</v>
      </c>
      <c r="R27" s="50"/>
      <c r="S27" s="34"/>
    </row>
    <row r="28" spans="1:19" ht="78.75" customHeight="1" x14ac:dyDescent="0.25">
      <c r="A28" s="97"/>
      <c r="B28" s="90"/>
      <c r="C28" s="83"/>
      <c r="D28" s="83"/>
      <c r="E28" s="83"/>
      <c r="F28" s="90"/>
      <c r="G28" s="13" t="s">
        <v>37</v>
      </c>
      <c r="H28" s="20">
        <v>395000</v>
      </c>
      <c r="I28" s="21"/>
      <c r="J28" s="14">
        <f t="shared" si="0"/>
        <v>395000</v>
      </c>
      <c r="K28" s="22">
        <v>5203</v>
      </c>
      <c r="L28" s="56">
        <v>1251</v>
      </c>
      <c r="M28" s="14">
        <v>98750</v>
      </c>
      <c r="N28" s="84"/>
      <c r="O28" s="15"/>
      <c r="P28" s="86"/>
      <c r="Q28" s="96"/>
      <c r="R28" s="50"/>
      <c r="S28" s="34"/>
    </row>
    <row r="29" spans="1:19" ht="57" customHeight="1" x14ac:dyDescent="0.25">
      <c r="A29" s="97"/>
      <c r="B29" s="90"/>
      <c r="C29" s="83"/>
      <c r="D29" s="83"/>
      <c r="E29" s="83"/>
      <c r="F29" s="90"/>
      <c r="G29" s="13" t="s">
        <v>38</v>
      </c>
      <c r="H29" s="20">
        <v>10185834</v>
      </c>
      <c r="I29" s="21"/>
      <c r="J29" s="14">
        <f t="shared" si="0"/>
        <v>10185834</v>
      </c>
      <c r="K29" s="22"/>
      <c r="L29" s="56">
        <v>50</v>
      </c>
      <c r="M29" s="14">
        <v>2546458.5</v>
      </c>
      <c r="N29" s="14">
        <v>44</v>
      </c>
      <c r="O29" s="15">
        <v>2488064.1</v>
      </c>
      <c r="P29" s="86"/>
      <c r="Q29" s="96"/>
      <c r="R29" s="49"/>
      <c r="S29" s="49"/>
    </row>
    <row r="30" spans="1:19" ht="88.5" customHeight="1" x14ac:dyDescent="0.25">
      <c r="A30" s="43">
        <v>6811</v>
      </c>
      <c r="B30" s="13" t="s">
        <v>40</v>
      </c>
      <c r="C30" s="11">
        <v>3</v>
      </c>
      <c r="D30" s="11">
        <v>3.3</v>
      </c>
      <c r="E30" s="11" t="s">
        <v>21</v>
      </c>
      <c r="F30" s="16" t="s">
        <v>42</v>
      </c>
      <c r="G30" s="13" t="s">
        <v>41</v>
      </c>
      <c r="H30" s="20">
        <v>2059449</v>
      </c>
      <c r="I30" s="14">
        <v>-1120000</v>
      </c>
      <c r="J30" s="14">
        <f t="shared" si="0"/>
        <v>939449</v>
      </c>
      <c r="K30" s="17">
        <v>2800</v>
      </c>
      <c r="L30" s="56">
        <v>700</v>
      </c>
      <c r="M30" s="14">
        <v>514862.25</v>
      </c>
      <c r="N30" s="14">
        <v>689</v>
      </c>
      <c r="O30" s="15">
        <v>249452</v>
      </c>
      <c r="P30" s="64">
        <f>N30/L30*100</f>
        <v>98.428571428571431</v>
      </c>
      <c r="Q30" s="19">
        <f t="shared" si="1"/>
        <v>0.48450240816839846</v>
      </c>
      <c r="R30" s="51"/>
      <c r="S30" s="34"/>
    </row>
    <row r="31" spans="1:19" ht="73.5" customHeight="1" x14ac:dyDescent="0.25">
      <c r="A31" s="97">
        <v>6812</v>
      </c>
      <c r="B31" s="90" t="s">
        <v>43</v>
      </c>
      <c r="C31" s="83">
        <v>3</v>
      </c>
      <c r="D31" s="83">
        <v>3.3</v>
      </c>
      <c r="E31" s="83" t="s">
        <v>21</v>
      </c>
      <c r="F31" s="90" t="s">
        <v>46</v>
      </c>
      <c r="G31" s="13" t="s">
        <v>44</v>
      </c>
      <c r="H31" s="20">
        <v>4326968</v>
      </c>
      <c r="I31" s="14">
        <v>-750000</v>
      </c>
      <c r="J31" s="14">
        <f t="shared" si="0"/>
        <v>3576968</v>
      </c>
      <c r="K31" s="110">
        <v>6500</v>
      </c>
      <c r="L31" s="111">
        <v>1625</v>
      </c>
      <c r="M31" s="14">
        <v>1081742</v>
      </c>
      <c r="N31" s="84">
        <v>1526</v>
      </c>
      <c r="O31" s="15"/>
      <c r="P31" s="86">
        <f>N31/L31*100</f>
        <v>93.907692307692301</v>
      </c>
      <c r="Q31" s="19">
        <f t="shared" ref="Q31:Q36" si="2">O31/M31*100</f>
        <v>0</v>
      </c>
      <c r="R31" s="51"/>
      <c r="S31" s="34"/>
    </row>
    <row r="32" spans="1:19" ht="54" customHeight="1" x14ac:dyDescent="0.25">
      <c r="A32" s="97"/>
      <c r="B32" s="90"/>
      <c r="C32" s="83"/>
      <c r="D32" s="83">
        <v>3.3</v>
      </c>
      <c r="E32" s="83" t="s">
        <v>21</v>
      </c>
      <c r="F32" s="90"/>
      <c r="G32" s="13" t="s">
        <v>45</v>
      </c>
      <c r="H32" s="20">
        <v>8501488</v>
      </c>
      <c r="I32" s="14">
        <v>-1450000</v>
      </c>
      <c r="J32" s="14">
        <f t="shared" si="0"/>
        <v>7051488</v>
      </c>
      <c r="K32" s="110"/>
      <c r="L32" s="111"/>
      <c r="M32" s="14">
        <v>2125372</v>
      </c>
      <c r="N32" s="84"/>
      <c r="O32" s="15"/>
      <c r="P32" s="86"/>
      <c r="Q32" s="19">
        <f t="shared" si="2"/>
        <v>0</v>
      </c>
      <c r="R32" s="51"/>
      <c r="S32" s="34" t="e">
        <f>K31/R31</f>
        <v>#DIV/0!</v>
      </c>
    </row>
    <row r="33" spans="1:20" ht="26.25" customHeight="1" x14ac:dyDescent="0.25">
      <c r="A33" s="87" t="s">
        <v>47</v>
      </c>
      <c r="B33" s="87"/>
      <c r="C33" s="87"/>
      <c r="D33" s="87"/>
      <c r="E33" s="87"/>
      <c r="F33" s="87"/>
      <c r="G33" s="87"/>
      <c r="H33" s="39">
        <f>SUM(H34:H36)</f>
        <v>70588060</v>
      </c>
      <c r="I33" s="39">
        <f>SUM(I34:I36)</f>
        <v>-58180000</v>
      </c>
      <c r="J33" s="39">
        <f>SUM(J34:J36)</f>
        <v>12408060</v>
      </c>
      <c r="K33" s="40">
        <f>K34+K36</f>
        <v>1525</v>
      </c>
      <c r="L33" s="58">
        <f>L34+L36</f>
        <v>376</v>
      </c>
      <c r="M33" s="41">
        <f>M34+M35+M36</f>
        <v>17647015</v>
      </c>
      <c r="N33" s="41">
        <f>N34+N36</f>
        <v>747</v>
      </c>
      <c r="O33" s="42">
        <f>O34+O35</f>
        <v>2981963.52</v>
      </c>
      <c r="P33" s="65">
        <f>N33/L33*100</f>
        <v>198.67021276595744</v>
      </c>
      <c r="Q33" s="41">
        <f t="shared" si="2"/>
        <v>16.89783524295752</v>
      </c>
      <c r="R33" s="34"/>
      <c r="S33" s="34"/>
    </row>
    <row r="34" spans="1:20" ht="66" customHeight="1" x14ac:dyDescent="0.25">
      <c r="A34" s="89">
        <v>6814</v>
      </c>
      <c r="B34" s="90" t="s">
        <v>48</v>
      </c>
      <c r="C34" s="83">
        <v>2</v>
      </c>
      <c r="D34" s="83">
        <v>2.2999999999999998</v>
      </c>
      <c r="E34" s="83" t="s">
        <v>22</v>
      </c>
      <c r="F34" s="90" t="s">
        <v>70</v>
      </c>
      <c r="G34" s="13" t="s">
        <v>50</v>
      </c>
      <c r="H34" s="20">
        <v>69138060</v>
      </c>
      <c r="I34" s="14">
        <v>-57200000</v>
      </c>
      <c r="J34" s="20">
        <f>H34+I34</f>
        <v>11938060</v>
      </c>
      <c r="K34" s="110">
        <v>300</v>
      </c>
      <c r="L34" s="111">
        <v>75</v>
      </c>
      <c r="M34" s="14">
        <v>17284515</v>
      </c>
      <c r="N34" s="14"/>
      <c r="O34" s="18">
        <v>2981963.52</v>
      </c>
      <c r="P34" s="85"/>
      <c r="Q34" s="15">
        <f>O34/M34*100</f>
        <v>17.25222559036224</v>
      </c>
      <c r="R34" s="52"/>
      <c r="S34" s="34"/>
    </row>
    <row r="35" spans="1:20" ht="59.25" customHeight="1" x14ac:dyDescent="0.25">
      <c r="A35" s="89"/>
      <c r="B35" s="90"/>
      <c r="C35" s="83"/>
      <c r="D35" s="83"/>
      <c r="E35" s="83"/>
      <c r="F35" s="90"/>
      <c r="G35" s="13" t="s">
        <v>51</v>
      </c>
      <c r="H35" s="20">
        <v>655000</v>
      </c>
      <c r="I35" s="14">
        <v>-655000</v>
      </c>
      <c r="J35" s="20">
        <f t="shared" ref="J35:J36" si="3">H35+I35</f>
        <v>0</v>
      </c>
      <c r="K35" s="110"/>
      <c r="L35" s="111"/>
      <c r="M35" s="14">
        <v>163750</v>
      </c>
      <c r="N35" s="14">
        <v>1711</v>
      </c>
      <c r="O35" s="18"/>
      <c r="P35" s="85"/>
      <c r="Q35" s="15">
        <f t="shared" si="2"/>
        <v>0</v>
      </c>
      <c r="R35" s="52"/>
      <c r="S35" s="34"/>
    </row>
    <row r="36" spans="1:20" ht="81" customHeight="1" x14ac:dyDescent="0.25">
      <c r="A36" s="24">
        <v>6813</v>
      </c>
      <c r="B36" s="13" t="s">
        <v>49</v>
      </c>
      <c r="C36" s="10">
        <v>2</v>
      </c>
      <c r="D36" s="10">
        <v>2.2999999999999998</v>
      </c>
      <c r="E36" s="10" t="s">
        <v>22</v>
      </c>
      <c r="F36" s="16" t="s">
        <v>46</v>
      </c>
      <c r="G36" s="13" t="s">
        <v>52</v>
      </c>
      <c r="H36" s="20">
        <v>795000</v>
      </c>
      <c r="I36" s="14">
        <v>-325000</v>
      </c>
      <c r="J36" s="20">
        <f t="shared" si="3"/>
        <v>470000</v>
      </c>
      <c r="K36" s="17">
        <v>1225</v>
      </c>
      <c r="L36" s="56">
        <v>301</v>
      </c>
      <c r="M36" s="14">
        <v>198750</v>
      </c>
      <c r="N36" s="14">
        <v>747</v>
      </c>
      <c r="O36" s="23"/>
      <c r="P36" s="57">
        <f>N36/L36*100</f>
        <v>248.17275747508307</v>
      </c>
      <c r="Q36" s="14">
        <f t="shared" si="2"/>
        <v>0</v>
      </c>
      <c r="R36" s="52"/>
      <c r="S36" s="34"/>
    </row>
    <row r="37" spans="1:20" ht="24" customHeight="1" x14ac:dyDescent="0.25">
      <c r="A37" s="77" t="s">
        <v>53</v>
      </c>
      <c r="B37" s="78"/>
      <c r="C37" s="78"/>
      <c r="D37" s="78"/>
      <c r="E37" s="78"/>
      <c r="F37" s="78"/>
      <c r="G37" s="79"/>
      <c r="H37" s="39">
        <f t="shared" ref="H37:O37" si="4">H38+H43+H52</f>
        <v>482600000</v>
      </c>
      <c r="I37" s="39">
        <f t="shared" si="4"/>
        <v>0</v>
      </c>
      <c r="J37" s="39">
        <f t="shared" si="4"/>
        <v>482600000</v>
      </c>
      <c r="K37" s="44">
        <f t="shared" si="4"/>
        <v>66058</v>
      </c>
      <c r="L37" s="59">
        <f t="shared" si="4"/>
        <v>14503</v>
      </c>
      <c r="M37" s="44">
        <f t="shared" si="4"/>
        <v>120650000</v>
      </c>
      <c r="N37" s="44">
        <f t="shared" si="4"/>
        <v>17422</v>
      </c>
      <c r="O37" s="44">
        <f t="shared" si="4"/>
        <v>27144049.259999998</v>
      </c>
      <c r="P37" s="59">
        <f>N37/L37*100</f>
        <v>120.12687030269601</v>
      </c>
      <c r="Q37" s="44">
        <f>O37/M37*100</f>
        <v>22.498175930377123</v>
      </c>
      <c r="R37" s="34"/>
      <c r="S37" s="34"/>
    </row>
    <row r="38" spans="1:20" ht="24" customHeight="1" x14ac:dyDescent="0.25">
      <c r="A38" s="80"/>
      <c r="B38" s="81"/>
      <c r="C38" s="81"/>
      <c r="D38" s="81"/>
      <c r="E38" s="81"/>
      <c r="F38" s="81"/>
      <c r="G38" s="82"/>
      <c r="H38" s="39">
        <f>SUM(H39:H42)</f>
        <v>261410616</v>
      </c>
      <c r="I38" s="39">
        <f>SUM(I39:I42)</f>
        <v>-3057600</v>
      </c>
      <c r="J38" s="39">
        <f>SUM(J39:J42)</f>
        <v>258353016</v>
      </c>
      <c r="K38" s="44">
        <f>K39+K41+K42</f>
        <v>2585</v>
      </c>
      <c r="L38" s="59">
        <f>L39+L41+L42</f>
        <v>78</v>
      </c>
      <c r="M38" s="44">
        <f>M39+M40+M41+M42</f>
        <v>65352654</v>
      </c>
      <c r="N38" s="44">
        <f>N39+N42</f>
        <v>142</v>
      </c>
      <c r="O38" s="44">
        <f>O39+O40+O41+O42</f>
        <v>4178225.67</v>
      </c>
      <c r="P38" s="65">
        <f>P39+P41+P42</f>
        <v>390.76923076923077</v>
      </c>
      <c r="Q38" s="45">
        <f>Q39+Q40+Q41+Q42</f>
        <v>62.790555437067887</v>
      </c>
      <c r="R38" s="49"/>
      <c r="S38" s="34"/>
    </row>
    <row r="39" spans="1:20" s="2" customFormat="1" ht="67.5" customHeight="1" x14ac:dyDescent="0.25">
      <c r="A39" s="89" t="s">
        <v>89</v>
      </c>
      <c r="B39" s="90" t="s">
        <v>81</v>
      </c>
      <c r="C39" s="91">
        <v>3</v>
      </c>
      <c r="D39" s="91">
        <v>3.4</v>
      </c>
      <c r="E39" s="91" t="s">
        <v>20</v>
      </c>
      <c r="F39" s="88" t="s">
        <v>27</v>
      </c>
      <c r="G39" s="13" t="s">
        <v>54</v>
      </c>
      <c r="H39" s="20">
        <v>209764322</v>
      </c>
      <c r="I39" s="14">
        <v>-4500000</v>
      </c>
      <c r="J39" s="20">
        <f>H39+I39</f>
        <v>205264322</v>
      </c>
      <c r="K39" s="84">
        <v>2160</v>
      </c>
      <c r="L39" s="85">
        <v>65</v>
      </c>
      <c r="M39" s="14">
        <v>52441080.5</v>
      </c>
      <c r="N39" s="84">
        <v>114</v>
      </c>
      <c r="O39" s="15">
        <v>190152.28</v>
      </c>
      <c r="P39" s="86">
        <f>N39/L39*100</f>
        <v>175.38461538461539</v>
      </c>
      <c r="Q39" s="15">
        <f>O39/M39*100</f>
        <v>0.3626017583676599</v>
      </c>
      <c r="R39" s="53"/>
      <c r="S39" s="54"/>
    </row>
    <row r="40" spans="1:20" s="2" customFormat="1" ht="90.75" customHeight="1" x14ac:dyDescent="0.25">
      <c r="A40" s="89"/>
      <c r="B40" s="90"/>
      <c r="C40" s="91"/>
      <c r="D40" s="91"/>
      <c r="E40" s="91"/>
      <c r="F40" s="88"/>
      <c r="G40" s="13" t="s">
        <v>82</v>
      </c>
      <c r="H40" s="20">
        <v>3025000</v>
      </c>
      <c r="I40" s="14"/>
      <c r="J40" s="20">
        <f t="shared" ref="J40:J42" si="5">H40+I40</f>
        <v>3025000</v>
      </c>
      <c r="K40" s="84"/>
      <c r="L40" s="85"/>
      <c r="M40" s="14">
        <v>756250</v>
      </c>
      <c r="N40" s="84"/>
      <c r="O40" s="15"/>
      <c r="P40" s="86"/>
      <c r="Q40" s="15">
        <f>O40/M40*100</f>
        <v>0</v>
      </c>
      <c r="R40" s="55"/>
      <c r="S40" s="54"/>
    </row>
    <row r="41" spans="1:20" s="2" customFormat="1" ht="54.75" customHeight="1" x14ac:dyDescent="0.25">
      <c r="A41" s="89"/>
      <c r="B41" s="90"/>
      <c r="C41" s="91"/>
      <c r="D41" s="91"/>
      <c r="E41" s="91"/>
      <c r="F41" s="88"/>
      <c r="G41" s="13" t="s">
        <v>80</v>
      </c>
      <c r="H41" s="20">
        <v>26662538</v>
      </c>
      <c r="I41" s="14">
        <v>1442400</v>
      </c>
      <c r="J41" s="20">
        <f t="shared" si="5"/>
        <v>28104938</v>
      </c>
      <c r="K41" s="25">
        <v>180</v>
      </c>
      <c r="L41" s="57"/>
      <c r="M41" s="14">
        <v>6665634.5</v>
      </c>
      <c r="N41" s="25" t="s">
        <v>39</v>
      </c>
      <c r="O41" s="15">
        <v>3179773.39</v>
      </c>
      <c r="P41" s="64"/>
      <c r="Q41" s="15">
        <f>O41/M41*100</f>
        <v>47.703986619728397</v>
      </c>
      <c r="R41" s="53"/>
      <c r="S41" s="54"/>
    </row>
    <row r="42" spans="1:20" ht="75.75" customHeight="1" x14ac:dyDescent="0.25">
      <c r="A42" s="24" t="s">
        <v>91</v>
      </c>
      <c r="B42" s="16" t="s">
        <v>84</v>
      </c>
      <c r="C42" s="12">
        <v>3</v>
      </c>
      <c r="D42" s="12">
        <v>3.4</v>
      </c>
      <c r="E42" s="12" t="s">
        <v>20</v>
      </c>
      <c r="F42" s="16"/>
      <c r="G42" s="13" t="s">
        <v>83</v>
      </c>
      <c r="H42" s="20">
        <v>21958756</v>
      </c>
      <c r="I42" s="26"/>
      <c r="J42" s="20">
        <f t="shared" si="5"/>
        <v>21958756</v>
      </c>
      <c r="K42" s="25">
        <v>245</v>
      </c>
      <c r="L42" s="57">
        <v>13</v>
      </c>
      <c r="M42" s="14">
        <v>5489689</v>
      </c>
      <c r="N42" s="14">
        <v>28</v>
      </c>
      <c r="O42" s="15">
        <v>808300</v>
      </c>
      <c r="P42" s="64">
        <f>N42/L42*100</f>
        <v>215.38461538461539</v>
      </c>
      <c r="Q42" s="15">
        <f>O42/M42*100</f>
        <v>14.723967058971828</v>
      </c>
      <c r="R42" s="52"/>
      <c r="S42" s="34"/>
    </row>
    <row r="43" spans="1:20" ht="30.75" customHeight="1" x14ac:dyDescent="0.25">
      <c r="A43" s="87"/>
      <c r="B43" s="87"/>
      <c r="C43" s="87"/>
      <c r="D43" s="87"/>
      <c r="E43" s="87"/>
      <c r="F43" s="87"/>
      <c r="G43" s="87"/>
      <c r="H43" s="39">
        <f>SUM(H44:H51)</f>
        <v>166009656</v>
      </c>
      <c r="I43" s="39">
        <f>SUM(I44:I51)</f>
        <v>0</v>
      </c>
      <c r="J43" s="39">
        <f>SUM(J44:J51)</f>
        <v>166009656</v>
      </c>
      <c r="K43" s="44">
        <f>K44+K49</f>
        <v>63471</v>
      </c>
      <c r="L43" s="59">
        <f>SUM(L44:L53)</f>
        <v>14425</v>
      </c>
      <c r="M43" s="44">
        <f>M44+M48+M49+M50+M51</f>
        <v>41502414</v>
      </c>
      <c r="N43" s="44">
        <f>SUM(N44:N53)</f>
        <v>17280</v>
      </c>
      <c r="O43" s="44">
        <f>O44</f>
        <v>21310050.260000002</v>
      </c>
      <c r="P43" s="59">
        <f>SUM(P44:P53)</f>
        <v>119.79202772963605</v>
      </c>
      <c r="Q43" s="44">
        <f>Q44</f>
        <v>79.576943898928349</v>
      </c>
      <c r="R43" s="34"/>
      <c r="S43" s="34"/>
    </row>
    <row r="44" spans="1:20" ht="52.5" customHeight="1" x14ac:dyDescent="0.25">
      <c r="A44" s="89" t="s">
        <v>92</v>
      </c>
      <c r="B44" s="90" t="s">
        <v>85</v>
      </c>
      <c r="C44" s="83">
        <v>3</v>
      </c>
      <c r="D44" s="83">
        <v>3.4</v>
      </c>
      <c r="E44" s="83" t="s">
        <v>20</v>
      </c>
      <c r="F44" s="88" t="s">
        <v>71</v>
      </c>
      <c r="G44" s="90" t="s">
        <v>55</v>
      </c>
      <c r="H44" s="114">
        <v>107116706</v>
      </c>
      <c r="I44" s="14">
        <v>-300000</v>
      </c>
      <c r="J44" s="114">
        <f>H44+I44</f>
        <v>106816706</v>
      </c>
      <c r="K44" s="110">
        <v>63471</v>
      </c>
      <c r="L44" s="85">
        <v>14425</v>
      </c>
      <c r="M44" s="14">
        <v>26779176.5</v>
      </c>
      <c r="N44" s="84">
        <v>17280</v>
      </c>
      <c r="O44" s="96">
        <v>21310050.260000002</v>
      </c>
      <c r="P44" s="86">
        <f>N44/L44*100</f>
        <v>119.79202772963605</v>
      </c>
      <c r="Q44" s="96">
        <f>O44/M44*100</f>
        <v>79.576943898928349</v>
      </c>
      <c r="R44" s="49"/>
      <c r="S44" s="34"/>
      <c r="T44" s="8"/>
    </row>
    <row r="45" spans="1:20" ht="12.75" hidden="1" customHeight="1" thickBot="1" x14ac:dyDescent="0.3">
      <c r="A45" s="89"/>
      <c r="B45" s="90"/>
      <c r="C45" s="83"/>
      <c r="D45" s="83"/>
      <c r="E45" s="83"/>
      <c r="F45" s="88"/>
      <c r="G45" s="90"/>
      <c r="H45" s="114"/>
      <c r="I45" s="14"/>
      <c r="J45" s="114"/>
      <c r="K45" s="110"/>
      <c r="L45" s="85"/>
      <c r="M45" s="14"/>
      <c r="N45" s="84"/>
      <c r="O45" s="96"/>
      <c r="P45" s="86"/>
      <c r="Q45" s="96"/>
      <c r="R45" s="34"/>
      <c r="S45" s="34"/>
      <c r="T45" s="8"/>
    </row>
    <row r="46" spans="1:20" ht="9" hidden="1" customHeight="1" x14ac:dyDescent="0.25">
      <c r="A46" s="89"/>
      <c r="B46" s="90"/>
      <c r="C46" s="83"/>
      <c r="D46" s="83"/>
      <c r="E46" s="83"/>
      <c r="F46" s="88"/>
      <c r="G46" s="90"/>
      <c r="H46" s="114"/>
      <c r="I46" s="14"/>
      <c r="J46" s="114"/>
      <c r="K46" s="110"/>
      <c r="L46" s="85"/>
      <c r="M46" s="14"/>
      <c r="N46" s="84"/>
      <c r="O46" s="96"/>
      <c r="P46" s="86"/>
      <c r="Q46" s="96"/>
      <c r="R46" s="34"/>
      <c r="S46" s="34"/>
      <c r="T46" s="8"/>
    </row>
    <row r="47" spans="1:20" ht="56.25" hidden="1" customHeight="1" x14ac:dyDescent="0.25">
      <c r="A47" s="89"/>
      <c r="B47" s="90"/>
      <c r="C47" s="83"/>
      <c r="D47" s="83"/>
      <c r="E47" s="83"/>
      <c r="F47" s="88"/>
      <c r="G47" s="90"/>
      <c r="H47" s="114"/>
      <c r="I47" s="14"/>
      <c r="J47" s="114"/>
      <c r="K47" s="110"/>
      <c r="L47" s="85"/>
      <c r="M47" s="14"/>
      <c r="N47" s="84"/>
      <c r="O47" s="96"/>
      <c r="P47" s="86"/>
      <c r="Q47" s="96"/>
      <c r="R47" s="34"/>
      <c r="S47" s="34"/>
      <c r="T47" s="8"/>
    </row>
    <row r="48" spans="1:20" ht="59.25" customHeight="1" x14ac:dyDescent="0.25">
      <c r="A48" s="89"/>
      <c r="B48" s="90"/>
      <c r="C48" s="83"/>
      <c r="D48" s="83"/>
      <c r="E48" s="83"/>
      <c r="F48" s="88"/>
      <c r="G48" s="13" t="s">
        <v>56</v>
      </c>
      <c r="H48" s="27">
        <v>7184790</v>
      </c>
      <c r="I48" s="14">
        <v>300000</v>
      </c>
      <c r="J48" s="27">
        <f>H48+I48</f>
        <v>7484790</v>
      </c>
      <c r="K48" s="110"/>
      <c r="L48" s="85"/>
      <c r="M48" s="14">
        <v>1796197.5</v>
      </c>
      <c r="N48" s="84"/>
      <c r="O48" s="23" t="s">
        <v>39</v>
      </c>
      <c r="P48" s="86"/>
      <c r="Q48" s="14"/>
      <c r="R48" s="49"/>
      <c r="S48" s="34"/>
    </row>
    <row r="49" spans="1:19" ht="72" customHeight="1" x14ac:dyDescent="0.25">
      <c r="A49" s="89"/>
      <c r="B49" s="90"/>
      <c r="C49" s="83"/>
      <c r="D49" s="83"/>
      <c r="E49" s="83"/>
      <c r="F49" s="88"/>
      <c r="G49" s="16" t="s">
        <v>86</v>
      </c>
      <c r="H49" s="27">
        <v>7489676</v>
      </c>
      <c r="I49" s="28"/>
      <c r="J49" s="27">
        <v>7489676</v>
      </c>
      <c r="K49" s="110"/>
      <c r="L49" s="85"/>
      <c r="M49" s="14">
        <v>1872419</v>
      </c>
      <c r="N49" s="84"/>
      <c r="O49" s="23"/>
      <c r="P49" s="86"/>
      <c r="Q49" s="14"/>
      <c r="R49" s="52"/>
      <c r="S49" s="34"/>
    </row>
    <row r="50" spans="1:19" ht="78" customHeight="1" x14ac:dyDescent="0.25">
      <c r="A50" s="89"/>
      <c r="B50" s="90"/>
      <c r="C50" s="83"/>
      <c r="D50" s="83"/>
      <c r="E50" s="83"/>
      <c r="F50" s="88"/>
      <c r="G50" s="16" t="s">
        <v>87</v>
      </c>
      <c r="H50" s="27">
        <v>43886824</v>
      </c>
      <c r="I50" s="28"/>
      <c r="J50" s="27">
        <v>43886824</v>
      </c>
      <c r="K50" s="110"/>
      <c r="L50" s="85"/>
      <c r="M50" s="14">
        <v>10971706</v>
      </c>
      <c r="N50" s="84"/>
      <c r="O50" s="23"/>
      <c r="P50" s="86"/>
      <c r="Q50" s="14"/>
      <c r="R50" s="52"/>
      <c r="S50" s="34"/>
    </row>
    <row r="51" spans="1:19" ht="63" customHeight="1" x14ac:dyDescent="0.25">
      <c r="A51" s="89"/>
      <c r="B51" s="90"/>
      <c r="C51" s="83"/>
      <c r="D51" s="83"/>
      <c r="E51" s="83"/>
      <c r="F51" s="88"/>
      <c r="G51" s="16" t="s">
        <v>88</v>
      </c>
      <c r="H51" s="27">
        <v>331660</v>
      </c>
      <c r="I51" s="28"/>
      <c r="J51" s="27">
        <v>331660</v>
      </c>
      <c r="K51" s="110"/>
      <c r="L51" s="85"/>
      <c r="M51" s="14">
        <v>82915</v>
      </c>
      <c r="N51" s="84"/>
      <c r="O51" s="23"/>
      <c r="P51" s="86"/>
      <c r="Q51" s="14"/>
      <c r="R51" s="52"/>
      <c r="S51" s="34"/>
    </row>
    <row r="52" spans="1:19" ht="27.75" customHeight="1" x14ac:dyDescent="0.25">
      <c r="A52" s="87"/>
      <c r="B52" s="87"/>
      <c r="C52" s="87"/>
      <c r="D52" s="87"/>
      <c r="E52" s="87"/>
      <c r="F52" s="87"/>
      <c r="G52" s="87"/>
      <c r="H52" s="39">
        <f t="shared" ref="H52:M52" si="6">H53</f>
        <v>55179728</v>
      </c>
      <c r="I52" s="39">
        <f t="shared" si="6"/>
        <v>3057600</v>
      </c>
      <c r="J52" s="39">
        <f t="shared" si="6"/>
        <v>58237328</v>
      </c>
      <c r="K52" s="44">
        <f t="shared" si="6"/>
        <v>2</v>
      </c>
      <c r="L52" s="59">
        <f t="shared" si="6"/>
        <v>0</v>
      </c>
      <c r="M52" s="44">
        <f t="shared" si="6"/>
        <v>13794932</v>
      </c>
      <c r="N52" s="44"/>
      <c r="O52" s="44">
        <f>O53</f>
        <v>1655773.33</v>
      </c>
      <c r="P52" s="65"/>
      <c r="Q52" s="45">
        <f>Q53</f>
        <v>12.002765435886165</v>
      </c>
      <c r="R52" s="49"/>
      <c r="S52" s="34"/>
    </row>
    <row r="53" spans="1:19" ht="102.75" customHeight="1" x14ac:dyDescent="0.25">
      <c r="A53" s="43" t="s">
        <v>57</v>
      </c>
      <c r="B53" s="16" t="s">
        <v>58</v>
      </c>
      <c r="C53" s="11">
        <v>3</v>
      </c>
      <c r="D53" s="11">
        <v>3.4</v>
      </c>
      <c r="E53" s="11" t="s">
        <v>20</v>
      </c>
      <c r="F53" s="16" t="s">
        <v>62</v>
      </c>
      <c r="G53" s="13" t="s">
        <v>59</v>
      </c>
      <c r="H53" s="20">
        <v>55179728</v>
      </c>
      <c r="I53" s="14">
        <v>3057600</v>
      </c>
      <c r="J53" s="20">
        <f>H53+I53</f>
        <v>58237328</v>
      </c>
      <c r="K53" s="17">
        <v>2</v>
      </c>
      <c r="L53" s="57">
        <v>0</v>
      </c>
      <c r="M53" s="14">
        <v>13794932</v>
      </c>
      <c r="N53" s="25" t="s">
        <v>39</v>
      </c>
      <c r="O53" s="23">
        <v>1655773.33</v>
      </c>
      <c r="P53" s="57" t="s">
        <v>39</v>
      </c>
      <c r="Q53" s="14">
        <f>O53/M53*100</f>
        <v>12.002765435886165</v>
      </c>
      <c r="R53" s="52"/>
      <c r="S53" s="34"/>
    </row>
    <row r="54" spans="1:19" ht="33.75" customHeight="1" x14ac:dyDescent="0.25">
      <c r="A54" s="87"/>
      <c r="B54" s="87" t="s">
        <v>60</v>
      </c>
      <c r="C54" s="87"/>
      <c r="D54" s="87"/>
      <c r="E54" s="87"/>
      <c r="F54" s="87"/>
      <c r="G54" s="87"/>
      <c r="H54" s="39">
        <f t="shared" ref="H54:O54" si="7">H22+H33+H37</f>
        <v>878574766</v>
      </c>
      <c r="I54" s="39">
        <f t="shared" si="7"/>
        <v>1554302</v>
      </c>
      <c r="J54" s="39">
        <f t="shared" si="7"/>
        <v>880129068</v>
      </c>
      <c r="K54" s="39">
        <f t="shared" si="7"/>
        <v>145626</v>
      </c>
      <c r="L54" s="39">
        <f t="shared" si="7"/>
        <v>34339</v>
      </c>
      <c r="M54" s="39">
        <f t="shared" si="7"/>
        <v>219643691.25</v>
      </c>
      <c r="N54" s="39">
        <f t="shared" si="7"/>
        <v>37070</v>
      </c>
      <c r="O54" s="39">
        <f t="shared" si="7"/>
        <v>122407038.74999997</v>
      </c>
      <c r="P54" s="66">
        <f>N54/L54*100</f>
        <v>107.95305629168001</v>
      </c>
      <c r="Q54" s="39">
        <f>O54/M54*100</f>
        <v>55.729822265040795</v>
      </c>
      <c r="R54" s="34"/>
      <c r="S54" s="34"/>
    </row>
    <row r="55" spans="1:19" ht="45.75" customHeight="1" x14ac:dyDescent="0.25">
      <c r="A55" s="76" t="s">
        <v>61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34"/>
      <c r="S55" s="34"/>
    </row>
    <row r="56" spans="1:19" x14ac:dyDescent="0.25">
      <c r="A56" s="29"/>
      <c r="B56" s="30"/>
      <c r="C56" s="30"/>
      <c r="D56" s="30"/>
      <c r="E56" s="29"/>
      <c r="F56" s="29"/>
      <c r="G56" s="29"/>
      <c r="H56" s="29"/>
      <c r="I56" s="29"/>
      <c r="J56" s="31"/>
      <c r="K56" s="4"/>
      <c r="L56" s="4"/>
      <c r="M56" s="29"/>
      <c r="N56" s="29"/>
      <c r="O56" s="29"/>
      <c r="P56" s="62"/>
      <c r="Q56" s="29"/>
      <c r="R56" s="34"/>
      <c r="S56" s="34"/>
    </row>
    <row r="57" spans="1:19" x14ac:dyDescent="0.25">
      <c r="A57" s="29"/>
      <c r="B57" s="30"/>
      <c r="C57" s="30"/>
      <c r="D57" s="30"/>
      <c r="E57" s="29"/>
      <c r="F57" s="29"/>
      <c r="G57" s="29"/>
      <c r="H57" s="29"/>
      <c r="I57" s="29"/>
      <c r="J57" s="29"/>
      <c r="K57" s="4"/>
      <c r="L57" s="4"/>
      <c r="M57" s="4"/>
      <c r="N57" s="4"/>
      <c r="O57" s="4"/>
      <c r="P57" s="62"/>
      <c r="Q57" s="32"/>
      <c r="R57" s="34"/>
      <c r="S57" s="34"/>
    </row>
    <row r="58" spans="1:19" x14ac:dyDescent="0.25">
      <c r="A58" s="29"/>
      <c r="B58" s="29"/>
      <c r="C58" s="29"/>
      <c r="D58" s="29"/>
      <c r="E58" s="29"/>
      <c r="F58" s="4"/>
      <c r="G58" s="4"/>
      <c r="H58" s="4"/>
      <c r="I58" s="4"/>
      <c r="J58" s="4"/>
      <c r="K58" s="4"/>
      <c r="L58" s="4"/>
      <c r="M58" s="4"/>
      <c r="N58" s="4"/>
      <c r="O58" s="4"/>
      <c r="P58" s="62"/>
      <c r="Q58" s="29"/>
      <c r="R58" s="34"/>
      <c r="S58" s="34"/>
    </row>
    <row r="59" spans="1:19" x14ac:dyDescent="0.25">
      <c r="A59" s="33"/>
      <c r="B59" s="33"/>
      <c r="C59" s="33"/>
      <c r="D59" s="33"/>
      <c r="E59" s="33"/>
      <c r="F59" s="6"/>
      <c r="G59" s="6"/>
      <c r="H59" s="6"/>
      <c r="I59" s="6"/>
      <c r="J59" s="6"/>
      <c r="K59" s="6"/>
      <c r="L59" s="4"/>
      <c r="M59" s="4"/>
      <c r="N59" s="4"/>
      <c r="O59" s="4"/>
      <c r="P59" s="67"/>
      <c r="Q59" s="33"/>
      <c r="R59" s="34"/>
      <c r="S59" s="34"/>
    </row>
    <row r="60" spans="1:19" x14ac:dyDescent="0.25">
      <c r="A60" s="34"/>
      <c r="B60" s="34"/>
      <c r="C60" s="34"/>
      <c r="D60" s="34"/>
      <c r="E60" s="34"/>
      <c r="F60" s="5"/>
      <c r="G60" s="5"/>
      <c r="H60" s="5"/>
      <c r="I60" s="5"/>
      <c r="J60" s="5"/>
      <c r="K60" s="34"/>
      <c r="L60" s="5"/>
      <c r="M60" s="5"/>
      <c r="N60" s="5"/>
      <c r="O60" s="5"/>
      <c r="P60" s="68"/>
      <c r="Q60" s="5"/>
      <c r="R60" s="34"/>
      <c r="S60" s="34"/>
    </row>
    <row r="61" spans="1:19" ht="21" customHeight="1" x14ac:dyDescent="0.25">
      <c r="A61" s="34"/>
      <c r="B61" s="34"/>
      <c r="C61" s="34"/>
      <c r="D61" s="34"/>
      <c r="E61" s="34"/>
      <c r="F61" s="5"/>
      <c r="G61" s="5"/>
      <c r="H61" s="113" t="s">
        <v>94</v>
      </c>
      <c r="I61" s="113"/>
      <c r="J61" s="113"/>
      <c r="K61" s="74"/>
      <c r="L61" s="112"/>
      <c r="M61" s="112"/>
      <c r="N61" s="7"/>
      <c r="O61" s="7"/>
      <c r="P61" s="69"/>
      <c r="Q61" s="4"/>
      <c r="R61" s="34"/>
      <c r="S61" s="34"/>
    </row>
    <row r="62" spans="1:19" ht="21" customHeight="1" x14ac:dyDescent="0.25">
      <c r="A62" s="34"/>
      <c r="B62" s="30"/>
      <c r="C62" s="30"/>
      <c r="D62" s="30"/>
      <c r="E62" s="29"/>
      <c r="F62" s="29"/>
      <c r="G62" s="29"/>
      <c r="H62" s="75" t="s">
        <v>95</v>
      </c>
      <c r="I62" s="75"/>
      <c r="J62" s="75"/>
      <c r="K62" s="74"/>
      <c r="L62" s="5"/>
      <c r="M62" s="4"/>
      <c r="N62" s="4"/>
      <c r="O62" s="4"/>
      <c r="P62" s="70"/>
      <c r="Q62" s="4"/>
      <c r="R62" s="34"/>
      <c r="S62" s="34"/>
    </row>
    <row r="63" spans="1:19" ht="21" customHeight="1" x14ac:dyDescent="0.25">
      <c r="A63" s="34"/>
      <c r="B63" s="30"/>
      <c r="C63" s="30"/>
      <c r="D63" s="30"/>
      <c r="E63" s="29"/>
      <c r="F63" s="29"/>
      <c r="G63" s="29"/>
      <c r="H63" s="75" t="s">
        <v>96</v>
      </c>
      <c r="I63" s="75"/>
      <c r="J63" s="75"/>
      <c r="K63" s="75"/>
      <c r="L63" s="5"/>
      <c r="M63" s="4"/>
      <c r="N63" s="4"/>
      <c r="O63" s="4"/>
      <c r="P63" s="70"/>
      <c r="Q63" s="4"/>
      <c r="R63" s="34"/>
      <c r="S63" s="34"/>
    </row>
    <row r="64" spans="1:19" ht="21" x14ac:dyDescent="0.25">
      <c r="A64" s="34"/>
      <c r="B64" s="29"/>
      <c r="C64" s="29"/>
      <c r="D64" s="29"/>
      <c r="E64" s="29"/>
      <c r="F64" s="4"/>
      <c r="G64" s="4"/>
      <c r="H64" s="73"/>
      <c r="I64" s="4"/>
      <c r="J64" s="4"/>
      <c r="K64" s="5"/>
      <c r="L64" s="5"/>
      <c r="M64" s="4"/>
      <c r="N64" s="4"/>
      <c r="O64" s="4"/>
      <c r="P64" s="70"/>
      <c r="Q64" s="4"/>
      <c r="R64" s="34"/>
      <c r="S64" s="34"/>
    </row>
    <row r="65" spans="1:19" x14ac:dyDescent="0.25">
      <c r="A65" s="34"/>
      <c r="B65" s="33"/>
      <c r="C65" s="33"/>
      <c r="D65" s="33"/>
      <c r="E65" s="33"/>
      <c r="F65" s="6"/>
      <c r="G65" s="6"/>
      <c r="H65" s="6"/>
      <c r="I65" s="6"/>
      <c r="J65" s="6"/>
      <c r="K65" s="5"/>
      <c r="L65" s="6"/>
      <c r="M65" s="4"/>
      <c r="N65" s="4"/>
      <c r="O65" s="4"/>
      <c r="P65" s="70"/>
      <c r="Q65" s="4"/>
      <c r="R65" s="34"/>
      <c r="S65" s="34"/>
    </row>
    <row r="66" spans="1:19" x14ac:dyDescent="0.25">
      <c r="A66" s="34"/>
      <c r="B66" s="34"/>
      <c r="C66" s="34"/>
      <c r="D66" s="34"/>
      <c r="E66" s="34"/>
      <c r="F66" s="5"/>
      <c r="G66" s="5"/>
      <c r="H66" s="5"/>
      <c r="I66" s="6"/>
      <c r="J66" s="5"/>
      <c r="K66" s="5"/>
      <c r="L66" s="6"/>
      <c r="M66" s="4"/>
      <c r="N66" s="4"/>
      <c r="O66" s="4"/>
      <c r="P66" s="70"/>
      <c r="Q66" s="4"/>
      <c r="R66" s="34"/>
      <c r="S66" s="34"/>
    </row>
    <row r="67" spans="1:19" x14ac:dyDescent="0.25">
      <c r="A67" s="34"/>
      <c r="B67" s="34"/>
      <c r="C67" s="34"/>
      <c r="D67" s="34"/>
      <c r="E67" s="34"/>
      <c r="F67" s="5"/>
      <c r="G67" s="5"/>
      <c r="H67" s="5"/>
      <c r="I67" s="6"/>
      <c r="J67" s="5"/>
      <c r="K67" s="5"/>
      <c r="L67" s="6"/>
      <c r="M67" s="34"/>
      <c r="N67" s="34"/>
      <c r="O67" s="34"/>
      <c r="P67" s="60"/>
      <c r="Q67" s="34"/>
      <c r="R67" s="34"/>
      <c r="S67" s="34"/>
    </row>
    <row r="68" spans="1:19" x14ac:dyDescent="0.25">
      <c r="A68" s="34"/>
      <c r="B68" s="34"/>
      <c r="C68" s="34"/>
      <c r="D68" s="34"/>
      <c r="E68" s="34"/>
      <c r="F68" s="5"/>
      <c r="G68" s="5"/>
      <c r="H68" s="5"/>
      <c r="I68" s="5"/>
      <c r="J68" s="5"/>
      <c r="K68" s="5"/>
      <c r="L68" s="6"/>
      <c r="M68" s="34"/>
      <c r="N68" s="34"/>
      <c r="O68" s="34"/>
      <c r="P68" s="60"/>
      <c r="Q68" s="34"/>
      <c r="R68" s="34"/>
      <c r="S68" s="34"/>
    </row>
    <row r="69" spans="1:19" x14ac:dyDescent="0.25">
      <c r="A69" s="34"/>
      <c r="B69" s="34"/>
      <c r="C69" s="34"/>
      <c r="D69" s="34"/>
      <c r="E69" s="34"/>
      <c r="F69" s="5"/>
      <c r="G69" s="5"/>
      <c r="H69" s="5"/>
      <c r="I69" s="5"/>
      <c r="J69" s="5"/>
      <c r="K69" s="5"/>
      <c r="L69" s="6"/>
      <c r="M69" s="34"/>
      <c r="N69" s="34"/>
      <c r="O69" s="34"/>
      <c r="P69" s="60"/>
      <c r="Q69" s="34"/>
      <c r="R69" s="34"/>
      <c r="S69" s="34"/>
    </row>
    <row r="70" spans="1:19" x14ac:dyDescent="0.25">
      <c r="L70" s="6"/>
    </row>
    <row r="71" spans="1:19" x14ac:dyDescent="0.25">
      <c r="L71" s="6"/>
    </row>
    <row r="72" spans="1:19" x14ac:dyDescent="0.25">
      <c r="L72" s="6"/>
    </row>
    <row r="73" spans="1:19" x14ac:dyDescent="0.25">
      <c r="L73" s="6"/>
    </row>
    <row r="74" spans="1:19" x14ac:dyDescent="0.25">
      <c r="L74" s="6"/>
    </row>
    <row r="75" spans="1:19" x14ac:dyDescent="0.25">
      <c r="L75" s="6"/>
    </row>
    <row r="76" spans="1:19" x14ac:dyDescent="0.25">
      <c r="L76" s="6"/>
    </row>
    <row r="77" spans="1:19" x14ac:dyDescent="0.25">
      <c r="L77" s="6"/>
    </row>
    <row r="78" spans="1:19" x14ac:dyDescent="0.25">
      <c r="L78" s="6"/>
    </row>
    <row r="79" spans="1:19" x14ac:dyDescent="0.25">
      <c r="L79" s="6"/>
    </row>
    <row r="80" spans="1:19" x14ac:dyDescent="0.25">
      <c r="L80" s="6"/>
    </row>
    <row r="81" spans="12:13" x14ac:dyDescent="0.25">
      <c r="L81" s="6"/>
    </row>
    <row r="82" spans="12:13" x14ac:dyDescent="0.25">
      <c r="L82" s="6"/>
    </row>
    <row r="83" spans="12:13" x14ac:dyDescent="0.25">
      <c r="L83" s="3"/>
      <c r="M83" s="3"/>
    </row>
    <row r="84" spans="12:13" x14ac:dyDescent="0.25">
      <c r="L84" s="3"/>
    </row>
  </sheetData>
  <mergeCells count="97">
    <mergeCell ref="Q44:Q47"/>
    <mergeCell ref="A52:G52"/>
    <mergeCell ref="F44:F51"/>
    <mergeCell ref="G44:G47"/>
    <mergeCell ref="H44:H47"/>
    <mergeCell ref="J44:J47"/>
    <mergeCell ref="A44:A51"/>
    <mergeCell ref="B44:B51"/>
    <mergeCell ref="N44:N51"/>
    <mergeCell ref="P44:P51"/>
    <mergeCell ref="L44:L51"/>
    <mergeCell ref="K44:K51"/>
    <mergeCell ref="C44:C51"/>
    <mergeCell ref="E39:E41"/>
    <mergeCell ref="A54:G54"/>
    <mergeCell ref="L61:M61"/>
    <mergeCell ref="O44:O47"/>
    <mergeCell ref="H61:J61"/>
    <mergeCell ref="P31:P32"/>
    <mergeCell ref="A33:G33"/>
    <mergeCell ref="F31:F32"/>
    <mergeCell ref="F34:F35"/>
    <mergeCell ref="K34:K35"/>
    <mergeCell ref="L34:L35"/>
    <mergeCell ref="P34:P35"/>
    <mergeCell ref="A34:A35"/>
    <mergeCell ref="B34:B35"/>
    <mergeCell ref="A23:A24"/>
    <mergeCell ref="B23:B24"/>
    <mergeCell ref="N27:N28"/>
    <mergeCell ref="C34:C35"/>
    <mergeCell ref="D34:D35"/>
    <mergeCell ref="E34:E35"/>
    <mergeCell ref="A31:A32"/>
    <mergeCell ref="B31:B32"/>
    <mergeCell ref="C31:C32"/>
    <mergeCell ref="D31:D32"/>
    <mergeCell ref="E31:E32"/>
    <mergeCell ref="K31:K32"/>
    <mergeCell ref="L31:L32"/>
    <mergeCell ref="N31:N32"/>
    <mergeCell ref="B27:B29"/>
    <mergeCell ref="C27:C29"/>
    <mergeCell ref="A5:Q5"/>
    <mergeCell ref="A6:Q6"/>
    <mergeCell ref="A7:Q7"/>
    <mergeCell ref="H20:H21"/>
    <mergeCell ref="I20:I21"/>
    <mergeCell ref="J20:J21"/>
    <mergeCell ref="A11:Q11"/>
    <mergeCell ref="K20:K21"/>
    <mergeCell ref="A13:Q13"/>
    <mergeCell ref="A19:A21"/>
    <mergeCell ref="B19:K19"/>
    <mergeCell ref="L19:M19"/>
    <mergeCell ref="N19:O19"/>
    <mergeCell ref="P19:Q19"/>
    <mergeCell ref="B20:B21"/>
    <mergeCell ref="C20:E20"/>
    <mergeCell ref="A9:S9"/>
    <mergeCell ref="A10:S10"/>
    <mergeCell ref="F20:F21"/>
    <mergeCell ref="N20:O20"/>
    <mergeCell ref="L20:M20"/>
    <mergeCell ref="G20:G21"/>
    <mergeCell ref="A22:G22"/>
    <mergeCell ref="Q23:Q24"/>
    <mergeCell ref="Q27:Q29"/>
    <mergeCell ref="C23:C24"/>
    <mergeCell ref="D23:D24"/>
    <mergeCell ref="E23:E24"/>
    <mergeCell ref="P23:P24"/>
    <mergeCell ref="A27:A29"/>
    <mergeCell ref="D27:D29"/>
    <mergeCell ref="E27:E29"/>
    <mergeCell ref="F27:F29"/>
    <mergeCell ref="P27:P29"/>
    <mergeCell ref="F23:F24"/>
    <mergeCell ref="K23:K24"/>
    <mergeCell ref="L23:L24"/>
    <mergeCell ref="N23:N24"/>
    <mergeCell ref="H62:J62"/>
    <mergeCell ref="H63:K63"/>
    <mergeCell ref="A55:Q55"/>
    <mergeCell ref="A37:G38"/>
    <mergeCell ref="D44:D51"/>
    <mergeCell ref="E44:E51"/>
    <mergeCell ref="K39:K40"/>
    <mergeCell ref="L39:L40"/>
    <mergeCell ref="N39:N40"/>
    <mergeCell ref="P39:P40"/>
    <mergeCell ref="A43:G43"/>
    <mergeCell ref="F39:F41"/>
    <mergeCell ref="A39:A41"/>
    <mergeCell ref="B39:B41"/>
    <mergeCell ref="C39:C41"/>
    <mergeCell ref="D39:D41"/>
  </mergeCells>
  <printOptions horizontalCentered="1"/>
  <pageMargins left="0" right="0" top="0.39370078740157483" bottom="0.39370078740157483" header="0" footer="0"/>
  <pageSetup paperSize="5" scale="66" fitToHeight="0"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-FIN. ENE-MARZO.MODIF</vt:lpstr>
      <vt:lpstr>'EJEC.FIS. -FIN. ENE-MARZO.MODIF'!Área_de_impresión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2023-05-04T15:35:17Z</cp:lastPrinted>
  <dcterms:created xsi:type="dcterms:W3CDTF">2022-01-13T15:51:58Z</dcterms:created>
  <dcterms:modified xsi:type="dcterms:W3CDTF">2023-05-31T18:58:14Z</dcterms:modified>
</cp:coreProperties>
</file>